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wender\Documents\Website\"/>
    </mc:Choice>
  </mc:AlternateContent>
  <bookViews>
    <workbookView xWindow="0" yWindow="0" windowWidth="19368" windowHeight="10056"/>
  </bookViews>
  <sheets>
    <sheet name="EN version" sheetId="2" r:id="rId1"/>
    <sheet name="Tabelle3" sheetId="3" r:id="rId2"/>
  </sheets>
  <calcPr calcId="152511"/>
</workbook>
</file>

<file path=xl/calcChain.xml><?xml version="1.0" encoding="utf-8"?>
<calcChain xmlns="http://schemas.openxmlformats.org/spreadsheetml/2006/main">
  <c r="H28" i="2" l="1"/>
  <c r="G24" i="2"/>
  <c r="F24" i="2"/>
  <c r="B28" i="2" l="1"/>
  <c r="B24" i="2" l="1"/>
  <c r="G20" i="2"/>
  <c r="F20" i="2"/>
  <c r="B20" i="2"/>
  <c r="G16" i="2"/>
  <c r="F16" i="2"/>
  <c r="B16" i="2"/>
  <c r="G11" i="2"/>
  <c r="F11" i="2"/>
  <c r="B8" i="2"/>
  <c r="B11" i="2" s="1"/>
  <c r="B30" i="2" l="1"/>
  <c r="G35" i="2"/>
  <c r="G36" i="2" s="1"/>
  <c r="G28" i="2"/>
  <c r="B32" i="2"/>
  <c r="G26" i="2"/>
  <c r="F26" i="2"/>
  <c r="F28" i="2" s="1"/>
  <c r="F35" i="2" l="1"/>
  <c r="F36" i="2" s="1"/>
  <c r="F37" i="2" s="1"/>
  <c r="G37" i="2"/>
</calcChain>
</file>

<file path=xl/comments1.xml><?xml version="1.0" encoding="utf-8"?>
<comments xmlns="http://schemas.openxmlformats.org/spreadsheetml/2006/main">
  <authors>
    <author>Ulrich Leardi</author>
    <author>Anwender</author>
  </authors>
  <commentList>
    <comment ref="F3" authorId="0" shapeId="0">
      <text>
        <r>
          <rPr>
            <b/>
            <sz val="9"/>
            <color indexed="81"/>
            <rFont val="Tahoma"/>
            <family val="2"/>
          </rPr>
          <t>Ulrich Leardi:</t>
        </r>
        <r>
          <rPr>
            <sz val="9"/>
            <color indexed="81"/>
            <rFont val="Tahoma"/>
            <family val="2"/>
          </rPr>
          <t xml:space="preserve">
Bright sunshine, ideal angle of panel
Minimal usage</t>
        </r>
      </text>
    </comment>
    <comment ref="G3" authorId="0" shapeId="0">
      <text>
        <r>
          <rPr>
            <b/>
            <sz val="9"/>
            <color indexed="81"/>
            <rFont val="Tahoma"/>
            <family val="2"/>
          </rPr>
          <t>Ulrich Leardi:</t>
        </r>
        <r>
          <rPr>
            <sz val="9"/>
            <color indexed="81"/>
            <rFont val="Tahoma"/>
            <family val="2"/>
          </rPr>
          <t xml:space="preserve">
Short days, overcast, shade, etc.
Max. power usage</t>
        </r>
      </text>
    </comment>
    <comment ref="A8" authorId="0" shapeId="0">
      <text>
        <r>
          <rPr>
            <b/>
            <sz val="9"/>
            <color indexed="81"/>
            <rFont val="Tahoma"/>
            <family val="2"/>
          </rPr>
          <t>Ulrich Leardi:</t>
        </r>
        <r>
          <rPr>
            <sz val="9"/>
            <color indexed="81"/>
            <rFont val="Tahoma"/>
            <family val="2"/>
          </rPr>
          <t xml:space="preserve">
Simplyfied calculation:
12V x capacity in Ah</t>
        </r>
      </text>
    </comment>
    <comment ref="A9" authorId="0" shapeId="0">
      <text>
        <r>
          <rPr>
            <b/>
            <sz val="9"/>
            <color indexed="81"/>
            <rFont val="Tahoma"/>
            <family val="2"/>
          </rPr>
          <t>Ulrich Leardi:</t>
        </r>
        <r>
          <rPr>
            <sz val="9"/>
            <color indexed="81"/>
            <rFont val="Tahoma"/>
            <family val="2"/>
          </rPr>
          <t xml:space="preserve">
Only about 50% of the capacy of a lead battery  can be used (=0.5)
Almost the whole capacity of a Li battery can be used (=1.0)
</t>
        </r>
      </text>
    </comment>
    <comment ref="G9" authorId="0" shapeId="0">
      <text>
        <r>
          <rPr>
            <b/>
            <sz val="9"/>
            <color indexed="81"/>
            <rFont val="Tahoma"/>
            <family val="2"/>
          </rPr>
          <t>Ulrich Leardi:</t>
        </r>
        <r>
          <rPr>
            <sz val="9"/>
            <color indexed="81"/>
            <rFont val="Tahoma"/>
            <family val="2"/>
          </rPr>
          <t xml:space="preserve">
even if only partly shaded the power is reduced by up to 80% (0.2)
If used in winter apply 0.5 or less
</t>
        </r>
      </text>
    </comment>
    <comment ref="A14" authorId="0" shapeId="0">
      <text>
        <r>
          <rPr>
            <b/>
            <sz val="9"/>
            <color indexed="81"/>
            <rFont val="Tahoma"/>
            <family val="2"/>
          </rPr>
          <t>Ulrich Leardi:</t>
        </r>
        <r>
          <rPr>
            <sz val="9"/>
            <color indexed="81"/>
            <rFont val="Tahoma"/>
            <family val="2"/>
          </rPr>
          <t xml:space="preserve">
Use an average value if not all lights are used at once</t>
        </r>
      </text>
    </comment>
    <comment ref="E14" authorId="0" shapeId="0">
      <text>
        <r>
          <rPr>
            <b/>
            <sz val="9"/>
            <color indexed="81"/>
            <rFont val="Tahoma"/>
            <family val="2"/>
          </rPr>
          <t>Ulrich Leardi:</t>
        </r>
        <r>
          <rPr>
            <sz val="9"/>
            <color indexed="81"/>
            <rFont val="Tahoma"/>
            <family val="2"/>
          </rPr>
          <t xml:space="preserve">
Use an average value if not all lights are used at once</t>
        </r>
      </text>
    </comment>
    <comment ref="A18" authorId="0" shapeId="0">
      <text>
        <r>
          <rPr>
            <b/>
            <sz val="9"/>
            <color indexed="81"/>
            <rFont val="Tahoma"/>
            <family val="2"/>
          </rPr>
          <t>Ulrich Leardi:</t>
        </r>
        <r>
          <rPr>
            <sz val="9"/>
            <color indexed="81"/>
            <rFont val="Tahoma"/>
            <family val="2"/>
          </rPr>
          <t xml:space="preserve">
E.g. battery charger, radio, entertainment, aux heater, etc. 
Use average power need</t>
        </r>
      </text>
    </comment>
    <comment ref="E18" authorId="0" shapeId="0">
      <text>
        <r>
          <rPr>
            <b/>
            <sz val="9"/>
            <color indexed="81"/>
            <rFont val="Tahoma"/>
            <family val="2"/>
          </rPr>
          <t>Ulrich Leardi:</t>
        </r>
        <r>
          <rPr>
            <sz val="9"/>
            <color indexed="81"/>
            <rFont val="Tahoma"/>
            <family val="2"/>
          </rPr>
          <t xml:space="preserve">
E.g. battery charger, radio, entertainment, etc. 
Use average power need</t>
        </r>
      </text>
    </comment>
    <comment ref="A23" authorId="0" shapeId="0">
      <text>
        <r>
          <rPr>
            <b/>
            <sz val="9"/>
            <color indexed="81"/>
            <rFont val="Tahoma"/>
            <family val="2"/>
          </rPr>
          <t>Ulrich Leardi:</t>
        </r>
        <r>
          <rPr>
            <sz val="9"/>
            <color indexed="81"/>
            <rFont val="Tahoma"/>
            <family val="2"/>
          </rPr>
          <t xml:space="preserve">
A good fridge runs about 25-30% of the time (temperature depending) 30% = 0.3</t>
        </r>
      </text>
    </comment>
    <comment ref="A26" authorId="0" shapeId="0">
      <text>
        <r>
          <rPr>
            <b/>
            <sz val="9"/>
            <color indexed="81"/>
            <rFont val="Tahoma"/>
            <family val="2"/>
          </rPr>
          <t>Ulrich Leardi:</t>
        </r>
        <r>
          <rPr>
            <sz val="9"/>
            <color indexed="81"/>
            <rFont val="Tahoma"/>
            <family val="2"/>
          </rPr>
          <t xml:space="preserve">
Dieselheater need approx. 10A for a few minutes to start
In addition the fuel and water pump as well as the fan uses power almost constantly
Gas heater only need power for the fan </t>
        </r>
      </text>
    </comment>
    <comment ref="A27" authorId="0" shapeId="0">
      <text>
        <r>
          <rPr>
            <b/>
            <sz val="9"/>
            <color indexed="81"/>
            <rFont val="Tahoma"/>
            <family val="2"/>
          </rPr>
          <t>Ulrich Leardi:</t>
        </r>
        <r>
          <rPr>
            <sz val="9"/>
            <color indexed="81"/>
            <rFont val="Tahoma"/>
            <family val="2"/>
          </rPr>
          <t xml:space="preserve">
If the heater starts 10x per night this is approx. 1 h starting power</t>
        </r>
      </text>
    </comment>
    <comment ref="F28" authorId="1" shapeId="0">
      <text>
        <r>
          <rPr>
            <b/>
            <sz val="9"/>
            <color indexed="81"/>
            <rFont val="Segoe UI"/>
            <family val="2"/>
          </rPr>
          <t>Anwender:</t>
        </r>
        <r>
          <rPr>
            <sz val="9"/>
            <color indexed="81"/>
            <rFont val="Segoe UI"/>
            <family val="2"/>
          </rPr>
          <t xml:space="preserve">
Green means battery is fully charged at nightfall
Red means partly discharged
If negativ value is smlaller than  battery capacity means the battery is empty</t>
        </r>
      </text>
    </comment>
    <comment ref="H28" authorId="1" shapeId="0">
      <text>
        <r>
          <rPr>
            <b/>
            <sz val="9"/>
            <color indexed="81"/>
            <rFont val="Segoe UI"/>
            <family val="2"/>
          </rPr>
          <t>Anwender:</t>
        </r>
        <r>
          <rPr>
            <sz val="9"/>
            <color indexed="81"/>
            <rFont val="Segoe UI"/>
            <family val="2"/>
          </rPr>
          <t xml:space="preserve">
Value is equal calculated total storage capacity available</t>
        </r>
      </text>
    </comment>
    <comment ref="A32" authorId="0" shapeId="0">
      <text>
        <r>
          <rPr>
            <b/>
            <sz val="9"/>
            <color indexed="81"/>
            <rFont val="Tahoma"/>
            <family val="2"/>
          </rPr>
          <t>Ulrich Leardi:</t>
        </r>
        <r>
          <rPr>
            <sz val="9"/>
            <color indexed="81"/>
            <rFont val="Tahoma"/>
            <family val="2"/>
          </rPr>
          <t xml:space="preserve">
This value must be positive otherwise the battery runs flat until the morning.
If it is negative either the battery capacity must be increased or load must be reduced</t>
        </r>
      </text>
    </comment>
    <comment ref="F35" authorId="0" shapeId="0">
      <text>
        <r>
          <rPr>
            <b/>
            <sz val="9"/>
            <color indexed="81"/>
            <rFont val="Tahoma"/>
            <family val="2"/>
          </rPr>
          <t>Ulrich Leardi:</t>
        </r>
        <r>
          <rPr>
            <sz val="9"/>
            <color indexed="81"/>
            <rFont val="Tahoma"/>
            <family val="2"/>
          </rPr>
          <t xml:space="preserve">
This value is calculated:
Produced energy - used energy</t>
        </r>
      </text>
    </comment>
    <comment ref="F36" authorId="0" shapeId="0">
      <text>
        <r>
          <rPr>
            <b/>
            <sz val="9"/>
            <color indexed="81"/>
            <rFont val="Tahoma"/>
            <family val="2"/>
          </rPr>
          <t>Ulrich Leardi:</t>
        </r>
        <r>
          <rPr>
            <sz val="9"/>
            <color indexed="81"/>
            <rFont val="Tahoma"/>
            <family val="2"/>
          </rPr>
          <t xml:space="preserve">
Ulrich Leardi:
This value should be higher than the total battery capacity. If this is the case you start the night with full battery (ies)
If the value is smaller than the battery capacity, the balance next morning is worse (over time you run out of power) or even negativen (battery runs flat during night = beer is hot in the morning).
To overcome this problem more solar panal capacity must be installed.</t>
        </r>
      </text>
    </comment>
    <comment ref="F37" authorId="0" shapeId="0">
      <text>
        <r>
          <rPr>
            <b/>
            <sz val="9"/>
            <color indexed="81"/>
            <rFont val="Tahoma"/>
            <family val="2"/>
          </rPr>
          <t>Ulrich Leardi:</t>
        </r>
        <r>
          <rPr>
            <sz val="9"/>
            <color indexed="81"/>
            <rFont val="Tahoma"/>
            <family val="2"/>
          </rPr>
          <t xml:space="preserve">
A value &gt;100% full battery(ies) in the evening means battery is full at nightfall
A value &lt;100% indicate how much (%) of the availbale battery capacity is left in the evening.
A value &gt; then -100% indicates the battery runs flat during the day time
If the battery has left 50% the capacity is sufficient only for a second day!</t>
        </r>
      </text>
    </comment>
  </commentList>
</comments>
</file>

<file path=xl/sharedStrings.xml><?xml version="1.0" encoding="utf-8"?>
<sst xmlns="http://schemas.openxmlformats.org/spreadsheetml/2006/main" count="49" uniqueCount="42">
  <si>
    <t xml:space="preserve">Best </t>
  </si>
  <si>
    <t>Worst</t>
  </si>
  <si>
    <t>Night Balance</t>
  </si>
  <si>
    <t>Day Balance</t>
  </si>
  <si>
    <t>Storage</t>
  </si>
  <si>
    <t>Battery Capacity 1 in Ah</t>
  </si>
  <si>
    <t>Battery Capacity 2 in Ah</t>
  </si>
  <si>
    <t>Battery Capacity 3 in Ah</t>
  </si>
  <si>
    <t>Total Storage in Wh</t>
  </si>
  <si>
    <t>Usage factor (typ. 0.5)</t>
  </si>
  <si>
    <t>Usage per night in Wh</t>
  </si>
  <si>
    <t>h of use per night</t>
  </si>
  <si>
    <t>Total light power in W</t>
  </si>
  <si>
    <t>Total light usage in Wh</t>
  </si>
  <si>
    <t>Power of various user in W</t>
  </si>
  <si>
    <t>Total  usage in Wh</t>
  </si>
  <si>
    <t>Fridge power need in W</t>
  </si>
  <si>
    <t>On/off ratio</t>
  </si>
  <si>
    <t>Total Use per Night</t>
  </si>
  <si>
    <t>Balance in the morning</t>
  </si>
  <si>
    <t>Production</t>
  </si>
  <si>
    <t>Power of Solar Panel 1</t>
  </si>
  <si>
    <t>Power of Solar Panel 2</t>
  </si>
  <si>
    <t>Power of Solar Panel 3</t>
  </si>
  <si>
    <t>Charging time max in h (sun h)</t>
  </si>
  <si>
    <t>Efficiency factor</t>
  </si>
  <si>
    <t>Total Production / Day</t>
  </si>
  <si>
    <t>Usage per day in Wh</t>
  </si>
  <si>
    <t xml:space="preserve">Storage balance in Wh </t>
  </si>
  <si>
    <t>Usage balance evening</t>
  </si>
  <si>
    <t>Surplus/Deficit in % of storage</t>
  </si>
  <si>
    <t>Estimated time</t>
  </si>
  <si>
    <t>Heater usage in  Wh</t>
  </si>
  <si>
    <t>Heater power need in W</t>
  </si>
  <si>
    <t>Surplus to/ Deficit of battery in Wh</t>
  </si>
  <si>
    <t>Total Use per Day in Wh</t>
  </si>
  <si>
    <t>h of use per day</t>
  </si>
  <si>
    <t>gggggg</t>
  </si>
  <si>
    <t>System Balance</t>
  </si>
  <si>
    <t>Frige power need daytime (12 h) in  Wh</t>
  </si>
  <si>
    <t>Fridge power need nighttime (12 h) in  Wh</t>
  </si>
  <si>
    <t>Nominal battery capacity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</si>
</sst>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0"/>
      <name val="Calibri"/>
      <family val="2"/>
      <scheme val="minor"/>
    </font>
    <font>
      <b/>
      <sz val="11"/>
      <color theme="1"/>
      <name val="Wingdings 3"/>
      <family val="1"/>
      <charset val="2"/>
    </font>
    <font>
      <sz val="9"/>
      <color indexed="81"/>
      <name val="Segoe UI"/>
      <family val="2"/>
    </font>
    <font>
      <b/>
      <sz val="9"/>
      <color indexed="81"/>
      <name val="Segoe UI"/>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1" fillId="3" borderId="2" xfId="0" applyFont="1" applyFill="1" applyBorder="1"/>
    <xf numFmtId="0" fontId="0" fillId="3" borderId="3" xfId="0" applyFill="1" applyBorder="1"/>
    <xf numFmtId="0" fontId="0" fillId="2"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 fillId="3" borderId="5" xfId="0" applyFont="1" applyFill="1" applyBorder="1"/>
    <xf numFmtId="0" fontId="1" fillId="3" borderId="1" xfId="0" applyFont="1" applyFill="1" applyBorder="1" applyAlignment="1">
      <alignment horizontal="center"/>
    </xf>
    <xf numFmtId="0" fontId="0" fillId="3" borderId="2" xfId="0" applyFill="1" applyBorder="1"/>
    <xf numFmtId="0" fontId="0" fillId="3" borderId="4" xfId="0" applyFill="1" applyBorder="1"/>
    <xf numFmtId="0" fontId="0" fillId="3" borderId="8" xfId="0" applyFill="1" applyBorder="1" applyAlignment="1">
      <alignment horizontal="center"/>
    </xf>
    <xf numFmtId="0" fontId="0" fillId="4" borderId="3" xfId="0" applyFill="1" applyBorder="1"/>
    <xf numFmtId="0" fontId="0" fillId="4" borderId="7" xfId="0" applyFill="1" applyBorder="1" applyAlignment="1">
      <alignment horizontal="center"/>
    </xf>
    <xf numFmtId="0" fontId="2" fillId="0" borderId="0" xfId="0" applyFont="1"/>
    <xf numFmtId="1" fontId="1" fillId="3" borderId="1" xfId="0" applyNumberFormat="1" applyFont="1" applyFill="1" applyBorder="1" applyAlignment="1">
      <alignment horizontal="center"/>
    </xf>
    <xf numFmtId="0" fontId="5" fillId="0" borderId="0" xfId="0" applyFont="1" applyFill="1" applyBorder="1"/>
    <xf numFmtId="0" fontId="5" fillId="0" borderId="0" xfId="0" applyFont="1" applyFill="1" applyBorder="1" applyAlignment="1">
      <alignment horizontal="center"/>
    </xf>
    <xf numFmtId="0" fontId="0" fillId="3" borderId="5" xfId="0" applyFill="1" applyBorder="1"/>
    <xf numFmtId="0" fontId="0" fillId="3" borderId="9" xfId="0" applyFill="1" applyBorder="1" applyAlignment="1">
      <alignment horizontal="center"/>
    </xf>
    <xf numFmtId="0" fontId="0" fillId="4" borderId="0" xfId="0" applyFill="1" applyBorder="1"/>
    <xf numFmtId="0" fontId="0" fillId="4" borderId="0"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 xfId="0" applyFill="1" applyBorder="1" applyAlignment="1">
      <alignment horizontal="center"/>
    </xf>
    <xf numFmtId="49" fontId="6" fillId="0" borderId="0" xfId="0" applyNumberFormat="1" applyFont="1"/>
    <xf numFmtId="0" fontId="0" fillId="0" borderId="1" xfId="0" applyBorder="1" applyAlignment="1">
      <alignment horizontal="center"/>
    </xf>
  </cellXfs>
  <cellStyles count="1">
    <cellStyle name="Standard"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38</xdr:row>
      <xdr:rowOff>0</xdr:rowOff>
    </xdr:from>
    <xdr:ext cx="3657600" cy="2159053"/>
    <xdr:sp macro="" textlink="">
      <xdr:nvSpPr>
        <xdr:cNvPr id="2" name="Textfeld 1"/>
        <xdr:cNvSpPr txBox="1"/>
      </xdr:nvSpPr>
      <xdr:spPr>
        <a:xfrm>
          <a:off x="0" y="7200900"/>
          <a:ext cx="3657600" cy="21590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How to read example:</a:t>
          </a:r>
        </a:p>
        <a:p>
          <a:r>
            <a:rPr lang="en-US" sz="1100"/>
            <a:t>The system uses 520 Wh of the 1080 Wh Li battery capacity </a:t>
          </a:r>
          <a:r>
            <a:rPr lang="en-US" sz="1100" baseline="0"/>
            <a:t> leaving 560 Wh capacity before solar kicks in again in the morning</a:t>
          </a:r>
        </a:p>
        <a:p>
          <a:endParaRPr lang="en-US" sz="1100" baseline="0"/>
        </a:p>
        <a:p>
          <a:r>
            <a:rPr lang="en-US" sz="1100" baseline="0"/>
            <a:t>During a perfect day solar produces 1840 Wh and the fridge consumes 270 Wh  which is more then enough to top the battery up until night falls</a:t>
          </a:r>
        </a:p>
        <a:p>
          <a:endParaRPr lang="en-US" sz="1100" baseline="0"/>
        </a:p>
        <a:p>
          <a:r>
            <a:rPr lang="en-US" sz="1100" baseline="0"/>
            <a:t>If the charging conditions are poor  (less charge then usage) the battery runs low during the day and over night it even might drain empty</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tabSelected="1" topLeftCell="A22" zoomScale="80" zoomScaleNormal="80" workbookViewId="0">
      <selection activeCell="E46" sqref="E46"/>
    </sheetView>
  </sheetViews>
  <sheetFormatPr baseColWidth="10" defaultRowHeight="14.4" x14ac:dyDescent="0.3"/>
  <cols>
    <col min="1" max="1" width="39.109375" customWidth="1"/>
    <col min="5" max="5" width="38.33203125" customWidth="1"/>
    <col min="6" max="6" width="12.6640625" bestFit="1" customWidth="1"/>
    <col min="7" max="7" width="13.21875" bestFit="1" customWidth="1"/>
  </cols>
  <sheetData>
    <row r="1" spans="1:7" ht="18" x14ac:dyDescent="0.35">
      <c r="A1" s="13" t="s">
        <v>2</v>
      </c>
      <c r="E1" s="13" t="s">
        <v>3</v>
      </c>
    </row>
    <row r="2" spans="1:7" ht="15" thickBot="1" x14ac:dyDescent="0.35"/>
    <row r="3" spans="1:7" ht="15" thickBot="1" x14ac:dyDescent="0.35">
      <c r="A3" s="1" t="s">
        <v>4</v>
      </c>
      <c r="B3" s="4"/>
      <c r="F3" s="3" t="s">
        <v>0</v>
      </c>
      <c r="G3" s="3" t="s">
        <v>1</v>
      </c>
    </row>
    <row r="4" spans="1:7" x14ac:dyDescent="0.3">
      <c r="A4" s="2" t="s">
        <v>5</v>
      </c>
      <c r="B4" s="5">
        <v>90</v>
      </c>
      <c r="E4" s="1" t="s">
        <v>20</v>
      </c>
      <c r="F4" s="4"/>
      <c r="G4" s="4"/>
    </row>
    <row r="5" spans="1:7" x14ac:dyDescent="0.3">
      <c r="A5" s="2" t="s">
        <v>6</v>
      </c>
      <c r="B5" s="5">
        <v>0</v>
      </c>
      <c r="E5" s="2" t="s">
        <v>21</v>
      </c>
      <c r="F5" s="5">
        <v>125</v>
      </c>
      <c r="G5" s="5">
        <v>125</v>
      </c>
    </row>
    <row r="6" spans="1:7" x14ac:dyDescent="0.3">
      <c r="A6" s="2" t="s">
        <v>7</v>
      </c>
      <c r="B6" s="5">
        <v>0</v>
      </c>
      <c r="E6" s="2" t="s">
        <v>22</v>
      </c>
      <c r="F6" s="5">
        <v>105</v>
      </c>
      <c r="G6" s="5">
        <v>105</v>
      </c>
    </row>
    <row r="7" spans="1:7" x14ac:dyDescent="0.3">
      <c r="A7" s="2"/>
      <c r="B7" s="5"/>
      <c r="E7" s="2" t="s">
        <v>23</v>
      </c>
      <c r="F7" s="5">
        <v>0</v>
      </c>
      <c r="G7" s="5">
        <v>0</v>
      </c>
    </row>
    <row r="8" spans="1:7" x14ac:dyDescent="0.3">
      <c r="A8" s="2" t="s">
        <v>8</v>
      </c>
      <c r="B8" s="5">
        <f>12*(B4+B5+B6)</f>
        <v>1080</v>
      </c>
      <c r="E8" s="2" t="s">
        <v>24</v>
      </c>
      <c r="F8" s="5">
        <v>10</v>
      </c>
      <c r="G8" s="5">
        <v>4</v>
      </c>
    </row>
    <row r="9" spans="1:7" x14ac:dyDescent="0.3">
      <c r="A9" s="2" t="s">
        <v>9</v>
      </c>
      <c r="B9" s="5">
        <v>1</v>
      </c>
      <c r="E9" s="2" t="s">
        <v>25</v>
      </c>
      <c r="F9" s="5">
        <v>0.8</v>
      </c>
      <c r="G9" s="5">
        <v>0.25</v>
      </c>
    </row>
    <row r="10" spans="1:7" ht="15" thickBot="1" x14ac:dyDescent="0.35">
      <c r="A10" s="2"/>
      <c r="B10" s="5"/>
      <c r="E10" s="2"/>
      <c r="F10" s="5"/>
      <c r="G10" s="5"/>
    </row>
    <row r="11" spans="1:7" ht="15" thickBot="1" x14ac:dyDescent="0.35">
      <c r="A11" s="6" t="s">
        <v>8</v>
      </c>
      <c r="B11" s="7">
        <f>B8*B9</f>
        <v>1080</v>
      </c>
      <c r="E11" s="6" t="s">
        <v>26</v>
      </c>
      <c r="F11" s="7">
        <f>(F5+F6+F7)*F8*F9</f>
        <v>1840</v>
      </c>
      <c r="G11" s="7">
        <f>(G5+G6+G7)*G8*G9</f>
        <v>230</v>
      </c>
    </row>
    <row r="12" spans="1:7" ht="15" thickBot="1" x14ac:dyDescent="0.35"/>
    <row r="13" spans="1:7" ht="15" thickBot="1" x14ac:dyDescent="0.35">
      <c r="A13" s="1" t="s">
        <v>10</v>
      </c>
      <c r="B13" s="4"/>
      <c r="E13" s="1" t="s">
        <v>27</v>
      </c>
      <c r="F13" s="4"/>
      <c r="G13" s="4"/>
    </row>
    <row r="14" spans="1:7" x14ac:dyDescent="0.3">
      <c r="A14" s="8" t="s">
        <v>12</v>
      </c>
      <c r="B14" s="4">
        <v>15</v>
      </c>
      <c r="E14" s="8" t="s">
        <v>12</v>
      </c>
      <c r="F14" s="4">
        <v>0</v>
      </c>
      <c r="G14" s="4">
        <v>0</v>
      </c>
    </row>
    <row r="15" spans="1:7" x14ac:dyDescent="0.3">
      <c r="A15" s="2" t="s">
        <v>11</v>
      </c>
      <c r="B15" s="5">
        <v>2</v>
      </c>
      <c r="E15" s="2" t="s">
        <v>36</v>
      </c>
      <c r="F15" s="5">
        <v>0</v>
      </c>
      <c r="G15" s="5">
        <v>2</v>
      </c>
    </row>
    <row r="16" spans="1:7" ht="15" thickBot="1" x14ac:dyDescent="0.35">
      <c r="A16" s="9" t="s">
        <v>13</v>
      </c>
      <c r="B16" s="10">
        <f>B14*B15</f>
        <v>30</v>
      </c>
      <c r="E16" s="9" t="s">
        <v>13</v>
      </c>
      <c r="F16" s="10">
        <f>F14*F15</f>
        <v>0</v>
      </c>
      <c r="G16" s="10">
        <f>G14*G15</f>
        <v>0</v>
      </c>
    </row>
    <row r="17" spans="1:8" ht="15" thickBot="1" x14ac:dyDescent="0.35">
      <c r="A17" s="11"/>
      <c r="B17" s="12"/>
      <c r="E17" s="11"/>
      <c r="F17" s="12"/>
      <c r="G17" s="12"/>
    </row>
    <row r="18" spans="1:8" x14ac:dyDescent="0.3">
      <c r="A18" s="8" t="s">
        <v>14</v>
      </c>
      <c r="B18" s="4">
        <v>50</v>
      </c>
      <c r="E18" s="8" t="s">
        <v>14</v>
      </c>
      <c r="F18" s="4">
        <v>0</v>
      </c>
      <c r="G18" s="21">
        <v>50</v>
      </c>
    </row>
    <row r="19" spans="1:8" x14ac:dyDescent="0.3">
      <c r="A19" s="2" t="s">
        <v>11</v>
      </c>
      <c r="B19" s="5">
        <v>2</v>
      </c>
      <c r="E19" s="2" t="s">
        <v>36</v>
      </c>
      <c r="F19" s="5">
        <v>0</v>
      </c>
      <c r="G19" s="22">
        <v>4</v>
      </c>
    </row>
    <row r="20" spans="1:8" ht="15" thickBot="1" x14ac:dyDescent="0.35">
      <c r="A20" s="9" t="s">
        <v>15</v>
      </c>
      <c r="B20" s="10">
        <f>B18*B19</f>
        <v>100</v>
      </c>
      <c r="E20" s="9" t="s">
        <v>15</v>
      </c>
      <c r="F20" s="10">
        <f>F18*F19</f>
        <v>0</v>
      </c>
      <c r="G20" s="23">
        <f>G18*G19</f>
        <v>200</v>
      </c>
    </row>
    <row r="21" spans="1:8" ht="15" thickBot="1" x14ac:dyDescent="0.35">
      <c r="A21" s="11"/>
      <c r="B21" s="12"/>
      <c r="E21" s="19"/>
      <c r="F21" s="20"/>
      <c r="G21" s="20"/>
    </row>
    <row r="22" spans="1:8" x14ac:dyDescent="0.3">
      <c r="A22" s="8" t="s">
        <v>16</v>
      </c>
      <c r="B22" s="4">
        <v>75</v>
      </c>
      <c r="E22" s="15"/>
      <c r="F22" s="16"/>
      <c r="G22" s="16"/>
    </row>
    <row r="23" spans="1:8" ht="15" thickBot="1" x14ac:dyDescent="0.35">
      <c r="A23" s="2" t="s">
        <v>17</v>
      </c>
      <c r="B23" s="5">
        <v>0.3</v>
      </c>
      <c r="E23" s="15"/>
      <c r="F23" s="16"/>
      <c r="G23" s="16"/>
    </row>
    <row r="24" spans="1:8" ht="15" thickBot="1" x14ac:dyDescent="0.35">
      <c r="A24" s="9" t="s">
        <v>40</v>
      </c>
      <c r="B24" s="10">
        <f>B22*B23*12</f>
        <v>270</v>
      </c>
      <c r="C24" s="25" t="s">
        <v>37</v>
      </c>
      <c r="E24" s="17" t="s">
        <v>39</v>
      </c>
      <c r="F24" s="24">
        <f>B24</f>
        <v>270</v>
      </c>
      <c r="G24" s="18">
        <f>B24</f>
        <v>270</v>
      </c>
    </row>
    <row r="25" spans="1:8" ht="15" thickBot="1" x14ac:dyDescent="0.35">
      <c r="A25" s="11"/>
      <c r="B25" s="12"/>
      <c r="E25" s="11"/>
      <c r="F25" s="12"/>
      <c r="G25" s="12"/>
    </row>
    <row r="26" spans="1:8" ht="15" thickBot="1" x14ac:dyDescent="0.35">
      <c r="A26" s="8" t="s">
        <v>33</v>
      </c>
      <c r="B26" s="4">
        <v>120</v>
      </c>
      <c r="E26" s="6" t="s">
        <v>35</v>
      </c>
      <c r="F26" s="7">
        <f>F16+F20+F24</f>
        <v>270</v>
      </c>
      <c r="G26" s="7">
        <f>G16+G20+G24</f>
        <v>470</v>
      </c>
    </row>
    <row r="27" spans="1:8" ht="15" thickBot="1" x14ac:dyDescent="0.35">
      <c r="A27" s="2" t="s">
        <v>31</v>
      </c>
      <c r="B27" s="5">
        <v>1</v>
      </c>
      <c r="H27" t="s">
        <v>41</v>
      </c>
    </row>
    <row r="28" spans="1:8" ht="15" thickBot="1" x14ac:dyDescent="0.35">
      <c r="A28" s="9" t="s">
        <v>32</v>
      </c>
      <c r="B28" s="10">
        <f>B26*B27</f>
        <v>120</v>
      </c>
      <c r="E28" s="6" t="s">
        <v>34</v>
      </c>
      <c r="F28" s="7">
        <f>F11-F26</f>
        <v>1570</v>
      </c>
      <c r="G28" s="7">
        <f>G11-G26</f>
        <v>-240</v>
      </c>
      <c r="H28" s="26">
        <f>B11</f>
        <v>1080</v>
      </c>
    </row>
    <row r="29" spans="1:8" ht="15" thickBot="1" x14ac:dyDescent="0.35">
      <c r="A29" s="11"/>
      <c r="B29" s="12"/>
    </row>
    <row r="30" spans="1:8" ht="15" thickBot="1" x14ac:dyDescent="0.35">
      <c r="A30" s="6" t="s">
        <v>18</v>
      </c>
      <c r="B30" s="7">
        <f>B16+B20+B24+B28</f>
        <v>520</v>
      </c>
    </row>
    <row r="31" spans="1:8" ht="15" thickBot="1" x14ac:dyDescent="0.35">
      <c r="A31" s="11"/>
      <c r="B31" s="12"/>
    </row>
    <row r="32" spans="1:8" ht="15" thickBot="1" x14ac:dyDescent="0.35">
      <c r="A32" s="6" t="s">
        <v>19</v>
      </c>
      <c r="B32" s="7">
        <f>B11-B30</f>
        <v>560</v>
      </c>
    </row>
    <row r="33" spans="5:7" ht="18" x14ac:dyDescent="0.35">
      <c r="E33" s="13" t="s">
        <v>38</v>
      </c>
    </row>
    <row r="34" spans="5:7" ht="15" thickBot="1" x14ac:dyDescent="0.35"/>
    <row r="35" spans="5:7" ht="15" thickBot="1" x14ac:dyDescent="0.35">
      <c r="E35" s="6" t="s">
        <v>29</v>
      </c>
      <c r="F35" s="7">
        <f>B32+(F11-F26)</f>
        <v>2130</v>
      </c>
      <c r="G35" s="7">
        <f>C32+(G11-G26)</f>
        <v>-240</v>
      </c>
    </row>
    <row r="36" spans="5:7" ht="15" thickBot="1" x14ac:dyDescent="0.35">
      <c r="E36" s="6" t="s">
        <v>28</v>
      </c>
      <c r="F36" s="7">
        <f>B11+F35</f>
        <v>3210</v>
      </c>
      <c r="G36" s="7">
        <f>B11+G35</f>
        <v>840</v>
      </c>
    </row>
    <row r="37" spans="5:7" ht="15" thickBot="1" x14ac:dyDescent="0.35">
      <c r="E37" s="6" t="s">
        <v>30</v>
      </c>
      <c r="F37" s="14">
        <f>F36/(B11/100)</f>
        <v>297.22222222222223</v>
      </c>
      <c r="G37" s="14">
        <f>G36/(B11/100)</f>
        <v>77.777777777777771</v>
      </c>
    </row>
  </sheetData>
  <conditionalFormatting sqref="G37">
    <cfRule type="cellIs" dxfId="9" priority="9" operator="between">
      <formula>81</formula>
      <formula>99</formula>
    </cfRule>
    <cfRule type="cellIs" dxfId="8" priority="10" operator="lessThan">
      <formula>80</formula>
    </cfRule>
    <cfRule type="cellIs" dxfId="7" priority="11" operator="greaterThan">
      <formula>100</formula>
    </cfRule>
    <cfRule type="colorScale" priority="12">
      <colorScale>
        <cfvo type="min"/>
        <cfvo type="percentile" val="50"/>
        <cfvo type="max"/>
        <color rgb="FFF8696B"/>
        <color rgb="FFFFEB84"/>
        <color rgb="FF63BE7B"/>
      </colorScale>
    </cfRule>
  </conditionalFormatting>
  <conditionalFormatting sqref="F37">
    <cfRule type="cellIs" dxfId="6" priority="5" operator="between">
      <formula>81</formula>
      <formula>99</formula>
    </cfRule>
    <cfRule type="cellIs" dxfId="5" priority="6" operator="lessThan">
      <formula>80</formula>
    </cfRule>
    <cfRule type="cellIs" dxfId="4" priority="7" operator="greaterThan">
      <formula>100</formula>
    </cfRule>
    <cfRule type="colorScale" priority="8">
      <colorScale>
        <cfvo type="min"/>
        <cfvo type="percentile" val="50"/>
        <cfvo type="max"/>
        <color rgb="FFF8696B"/>
        <color rgb="FFFFEB84"/>
        <color rgb="FF63BE7B"/>
      </colorScale>
    </cfRule>
  </conditionalFormatting>
  <conditionalFormatting sqref="F28">
    <cfRule type="cellIs" dxfId="3" priority="3" operator="lessThan">
      <formula>0</formula>
    </cfRule>
    <cfRule type="cellIs" dxfId="2" priority="4" operator="greaterThan">
      <formula>0</formula>
    </cfRule>
  </conditionalFormatting>
  <conditionalFormatting sqref="G28">
    <cfRule type="cellIs" dxfId="1" priority="1" operator="lessThan">
      <formula>0</formula>
    </cfRule>
    <cfRule type="cellIs" dxfId="0" priority="2" operator="greaterThan">
      <formula>0</formula>
    </cfRule>
  </conditionalFormatting>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EN version</vt:lpstr>
      <vt:lpstr>Tabelle3</vt:lpstr>
    </vt:vector>
  </TitlesOfParts>
  <Company>Endress+Hauser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Leardi</dc:creator>
  <cp:lastModifiedBy>Anwender</cp:lastModifiedBy>
  <dcterms:created xsi:type="dcterms:W3CDTF">2015-08-06T08:49:06Z</dcterms:created>
  <dcterms:modified xsi:type="dcterms:W3CDTF">2021-12-13T15:44:36Z</dcterms:modified>
</cp:coreProperties>
</file>